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A5FEC059-0DCF-4956-9BA6-A7C14401B9FE}" xr6:coauthVersionLast="47" xr6:coauthVersionMax="47" xr10:uidLastSave="{00000000-0000-0000-0000-000000000000}"/>
  <bookViews>
    <workbookView xWindow="-120" yWindow="-120" windowWidth="29040" windowHeight="15720" activeTab="1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<sst xmlns="http://schemas.openxmlformats.org/spreadsheetml/2006/main" count="293" uniqueCount="106">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</sst>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33" xfId="0" applyNumberFormat="1" applyFill="1" applyBorder="1" applyAlignment="1">
      <alignment horizontal="center"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43" t="s">
        <v>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2:15" ht="9.9499999999999993" customHeight="1">
      <c r="B5" s="39"/>
    </row>
    <row r="6" spans="2:15" ht="23.25">
      <c r="B6" s="159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47">
        <v>0</v>
      </c>
      <c r="G8" s="145" t="s">
        <v>104</v>
      </c>
      <c r="H8" s="164">
        <f>IF(F11&lt;&gt;"y",F8,0)</f>
        <v>0</v>
      </c>
      <c r="I8" s="145" t="s">
        <v>70</v>
      </c>
      <c r="J8" s="145" t="s">
        <v>71</v>
      </c>
      <c r="K8" s="134">
        <v>45901</v>
      </c>
      <c r="L8" s="134">
        <v>46265</v>
      </c>
      <c r="M8" s="137"/>
      <c r="N8"/>
    </row>
    <row r="9" spans="2:15">
      <c r="B9" s="83" t="s">
        <v>73</v>
      </c>
      <c r="C9" s="1" t="s">
        <v>1</v>
      </c>
      <c r="D9" s="114"/>
      <c r="E9" s="7">
        <v>750</v>
      </c>
      <c r="F9" s="148"/>
      <c r="G9" s="141"/>
      <c r="H9" s="165"/>
      <c r="I9" s="141"/>
      <c r="J9" s="141"/>
      <c r="K9" s="135"/>
      <c r="L9" s="135"/>
      <c r="M9" s="13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49"/>
      <c r="G10" s="146"/>
      <c r="H10" s="166"/>
      <c r="I10" s="146"/>
      <c r="J10" s="146"/>
      <c r="K10" s="163"/>
      <c r="L10" s="163"/>
      <c r="M10" s="167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50">
        <v>500</v>
      </c>
      <c r="G15" s="153" t="s">
        <v>104</v>
      </c>
      <c r="H15" s="164">
        <f>IF(G15="y",F15,0)</f>
        <v>0</v>
      </c>
      <c r="I15" s="140" t="s">
        <v>70</v>
      </c>
      <c r="J15" s="140" t="s">
        <v>71</v>
      </c>
      <c r="K15" s="134">
        <v>45901</v>
      </c>
      <c r="L15" s="134">
        <v>46265</v>
      </c>
      <c r="M15" s="13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51"/>
      <c r="G16" s="154"/>
      <c r="H16" s="165"/>
      <c r="I16" s="141"/>
      <c r="J16" s="141"/>
      <c r="K16" s="135"/>
      <c r="L16" s="135"/>
      <c r="M16" s="13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51"/>
      <c r="G17" s="154"/>
      <c r="H17" s="165"/>
      <c r="I17" s="141"/>
      <c r="J17" s="141"/>
      <c r="K17" s="135"/>
      <c r="L17" s="135"/>
      <c r="M17" s="13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51"/>
      <c r="G18" s="154"/>
      <c r="H18" s="165"/>
      <c r="I18" s="141"/>
      <c r="J18" s="141"/>
      <c r="K18" s="135"/>
      <c r="L18" s="135"/>
      <c r="M18" s="13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52"/>
      <c r="G19" s="155"/>
      <c r="H19" s="166"/>
      <c r="I19" s="142"/>
      <c r="J19" s="142"/>
      <c r="K19" s="136"/>
      <c r="L19" s="136"/>
      <c r="M19" s="139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59" t="s">
        <v>78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56">
        <v>1500</v>
      </c>
      <c r="G24" s="160" t="s">
        <v>104</v>
      </c>
      <c r="H24" s="164">
        <f>IF(G24="y",F24,0)</f>
        <v>0</v>
      </c>
      <c r="I24" s="140" t="s">
        <v>70</v>
      </c>
      <c r="J24" s="140" t="s">
        <v>71</v>
      </c>
      <c r="K24" s="134">
        <v>45901</v>
      </c>
      <c r="L24" s="134">
        <v>46265</v>
      </c>
      <c r="M24" s="13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57"/>
      <c r="G25" s="161"/>
      <c r="H25" s="165"/>
      <c r="I25" s="141"/>
      <c r="J25" s="141"/>
      <c r="K25" s="135"/>
      <c r="L25" s="135"/>
      <c r="M25" s="13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57"/>
      <c r="G26" s="161"/>
      <c r="H26" s="165"/>
      <c r="I26" s="141"/>
      <c r="J26" s="141"/>
      <c r="K26" s="135"/>
      <c r="L26" s="135"/>
      <c r="M26" s="13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57"/>
      <c r="G27" s="161"/>
      <c r="H27" s="165"/>
      <c r="I27" s="141"/>
      <c r="J27" s="141"/>
      <c r="K27" s="135"/>
      <c r="L27" s="135"/>
      <c r="M27" s="13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57"/>
      <c r="G28" s="161"/>
      <c r="H28" s="165"/>
      <c r="I28" s="141"/>
      <c r="J28" s="141"/>
      <c r="K28" s="135"/>
      <c r="L28" s="135"/>
      <c r="M28" s="13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57"/>
      <c r="G29" s="161"/>
      <c r="H29" s="165"/>
      <c r="I29" s="141"/>
      <c r="J29" s="141"/>
      <c r="K29" s="135"/>
      <c r="L29" s="135"/>
      <c r="M29" s="13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57"/>
      <c r="G30" s="161"/>
      <c r="H30" s="165"/>
      <c r="I30" s="141"/>
      <c r="J30" s="141"/>
      <c r="K30" s="135"/>
      <c r="L30" s="135"/>
      <c r="M30" s="13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58"/>
      <c r="G31" s="162"/>
      <c r="H31" s="166"/>
      <c r="I31" s="142"/>
      <c r="J31" s="142"/>
      <c r="K31" s="136"/>
      <c r="L31" s="136"/>
      <c r="M31" s="139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59" t="s">
        <v>83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56">
        <v>5000</v>
      </c>
      <c r="G36" s="160" t="s">
        <v>104</v>
      </c>
      <c r="H36" s="164">
        <f>IF(G36="y",F36,0)</f>
        <v>0</v>
      </c>
      <c r="I36" s="140" t="s">
        <v>70</v>
      </c>
      <c r="J36" s="140" t="s">
        <v>71</v>
      </c>
      <c r="K36" s="134">
        <v>45901</v>
      </c>
      <c r="L36" s="134">
        <v>46265</v>
      </c>
      <c r="M36" s="13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57"/>
      <c r="G37" s="161"/>
      <c r="H37" s="165"/>
      <c r="I37" s="141"/>
      <c r="J37" s="141"/>
      <c r="K37" s="135"/>
      <c r="L37" s="135"/>
      <c r="M37" s="13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57"/>
      <c r="G38" s="161"/>
      <c r="H38" s="165"/>
      <c r="I38" s="141"/>
      <c r="J38" s="141"/>
      <c r="K38" s="135"/>
      <c r="L38" s="135"/>
      <c r="M38" s="13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57"/>
      <c r="G39" s="161"/>
      <c r="H39" s="165"/>
      <c r="I39" s="141"/>
      <c r="J39" s="141"/>
      <c r="K39" s="135"/>
      <c r="L39" s="135"/>
      <c r="M39" s="13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57"/>
      <c r="G40" s="161"/>
      <c r="H40" s="165"/>
      <c r="I40" s="141"/>
      <c r="J40" s="141"/>
      <c r="K40" s="135"/>
      <c r="L40" s="135"/>
      <c r="M40" s="13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57"/>
      <c r="G41" s="161"/>
      <c r="H41" s="165"/>
      <c r="I41" s="141"/>
      <c r="J41" s="141"/>
      <c r="K41" s="135"/>
      <c r="L41" s="135"/>
      <c r="M41" s="13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57"/>
      <c r="G42" s="161"/>
      <c r="H42" s="165"/>
      <c r="I42" s="141"/>
      <c r="J42" s="141"/>
      <c r="K42" s="135"/>
      <c r="L42" s="135"/>
      <c r="M42" s="13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57"/>
      <c r="G43" s="161"/>
      <c r="H43" s="165"/>
      <c r="I43" s="141"/>
      <c r="J43" s="141"/>
      <c r="K43" s="135"/>
      <c r="L43" s="135"/>
      <c r="M43" s="13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57"/>
      <c r="G44" s="161"/>
      <c r="H44" s="165"/>
      <c r="I44" s="141"/>
      <c r="J44" s="141"/>
      <c r="K44" s="135"/>
      <c r="L44" s="135"/>
      <c r="M44" s="13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57"/>
      <c r="G45" s="161"/>
      <c r="H45" s="165"/>
      <c r="I45" s="141"/>
      <c r="J45" s="141"/>
      <c r="K45" s="135"/>
      <c r="L45" s="135"/>
      <c r="M45" s="13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58"/>
      <c r="G46" s="162"/>
      <c r="H46" s="166"/>
      <c r="I46" s="142"/>
      <c r="J46" s="142"/>
      <c r="K46" s="136"/>
      <c r="L46" s="136"/>
      <c r="M46" s="139"/>
    </row>
    <row r="47" spans="2:14" ht="18">
      <c r="B47" s="48"/>
      <c r="F47" s="28"/>
      <c r="G47" s="50" t="s">
        <v>17</v>
      </c>
      <c r="H47" s="21">
        <f>SUM(H36:H46)</f>
        <v>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0</v>
      </c>
    </row>
    <row r="49" spans="2:14" ht="18.95" hidden="1" customHeight="1">
      <c r="G49"/>
    </row>
    <row r="50" spans="2:14" ht="21" hidden="1">
      <c r="B50" s="143" t="s">
        <v>55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4" ht="9.9499999999999993" hidden="1" customHeight="1">
      <c r="G51"/>
    </row>
    <row r="52" spans="2:14" ht="21" hidden="1">
      <c r="B52" s="144" t="s">
        <v>61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44" t="s">
        <v>62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K24:K31"/>
    <mergeCell ref="L24:L31"/>
    <mergeCell ref="M24:M31"/>
    <mergeCell ref="I36:I46"/>
    <mergeCell ref="J36:J46"/>
    <mergeCell ref="K36:K46"/>
    <mergeCell ref="L36:L46"/>
    <mergeCell ref="M36:M46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tabSelected="1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81" t="s">
        <v>88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15" ht="9.9499999999999993" customHeight="1">
      <c r="B5" s="39"/>
    </row>
    <row r="6" spans="2:15" ht="23.25">
      <c r="B6" s="159" t="s">
        <v>90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84" t="s">
        <v>91</v>
      </c>
      <c r="C8" s="173" t="s">
        <v>38</v>
      </c>
      <c r="D8" s="177">
        <v>46243</v>
      </c>
      <c r="E8" s="186">
        <v>1000</v>
      </c>
      <c r="F8" s="182">
        <v>300</v>
      </c>
      <c r="G8" s="145" t="s">
        <v>104</v>
      </c>
      <c r="H8" s="164">
        <f>IF(G8="y",F8,0)</f>
        <v>0</v>
      </c>
      <c r="I8" s="145" t="s">
        <v>70</v>
      </c>
      <c r="J8" s="145" t="s">
        <v>71</v>
      </c>
      <c r="K8" s="134">
        <v>46266</v>
      </c>
      <c r="L8" s="134">
        <v>46630</v>
      </c>
      <c r="M8" s="188"/>
      <c r="N8"/>
    </row>
    <row r="9" spans="2:15">
      <c r="B9" s="172"/>
      <c r="C9" s="176"/>
      <c r="D9" s="178"/>
      <c r="E9" s="187"/>
      <c r="F9" s="183"/>
      <c r="G9" s="146"/>
      <c r="H9" s="166"/>
      <c r="I9" s="146"/>
      <c r="J9" s="146"/>
      <c r="K9" s="136"/>
      <c r="L9" s="136"/>
      <c r="M9" s="18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59" t="s">
        <v>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71" t="s">
        <v>93</v>
      </c>
      <c r="C14" s="173" t="s">
        <v>38</v>
      </c>
      <c r="D14" s="179">
        <v>46242</v>
      </c>
      <c r="E14" s="27">
        <v>2500</v>
      </c>
      <c r="F14" s="168">
        <v>1200</v>
      </c>
      <c r="G14" s="141" t="s">
        <v>104</v>
      </c>
      <c r="H14" s="164">
        <f>IF(G14="y",F14,0)</f>
        <v>0</v>
      </c>
      <c r="I14" s="140" t="s">
        <v>70</v>
      </c>
      <c r="J14" s="140" t="s">
        <v>71</v>
      </c>
      <c r="K14" s="134">
        <v>46266</v>
      </c>
      <c r="L14" s="134">
        <v>46630</v>
      </c>
      <c r="M14" s="173"/>
      <c r="N14"/>
    </row>
    <row r="15" spans="2:15">
      <c r="B15" s="172"/>
      <c r="C15" s="174"/>
      <c r="D15" s="180"/>
      <c r="E15" s="13">
        <v>3000</v>
      </c>
      <c r="F15" s="169"/>
      <c r="G15" s="141"/>
      <c r="H15" s="165"/>
      <c r="I15" s="141"/>
      <c r="J15" s="141"/>
      <c r="K15" s="135"/>
      <c r="L15" s="135"/>
      <c r="M15" s="174"/>
      <c r="N15"/>
    </row>
    <row r="16" spans="2:15" s="34" customFormat="1" ht="16.5" thickBot="1">
      <c r="B16" s="65" t="s">
        <v>94</v>
      </c>
      <c r="C16" s="174"/>
      <c r="D16" s="180"/>
      <c r="E16" s="74">
        <v>500</v>
      </c>
      <c r="F16" s="169"/>
      <c r="G16" s="141"/>
      <c r="H16" s="165"/>
      <c r="I16" s="141"/>
      <c r="J16" s="141"/>
      <c r="K16" s="135"/>
      <c r="L16" s="135"/>
      <c r="M16" s="174"/>
    </row>
    <row r="17" spans="2:15" ht="16.5" thickBot="1">
      <c r="B17" s="108" t="s">
        <v>95</v>
      </c>
      <c r="C17" s="174"/>
      <c r="D17" s="180"/>
      <c r="E17" s="37"/>
      <c r="F17" s="169"/>
      <c r="G17" s="141"/>
      <c r="H17" s="165"/>
      <c r="I17" s="141"/>
      <c r="J17" s="141"/>
      <c r="K17" s="135"/>
      <c r="L17" s="135"/>
      <c r="M17" s="174"/>
      <c r="N17"/>
    </row>
    <row r="18" spans="2:15">
      <c r="B18" s="107" t="s">
        <v>96</v>
      </c>
      <c r="C18" s="175"/>
      <c r="D18" s="178"/>
      <c r="E18" s="132">
        <v>500</v>
      </c>
      <c r="F18" s="170"/>
      <c r="G18" s="146"/>
      <c r="H18" s="166"/>
      <c r="I18" s="146"/>
      <c r="J18" s="146"/>
      <c r="K18" s="185"/>
      <c r="L18" s="185"/>
      <c r="M18" s="175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59" t="s">
        <v>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71" t="s">
        <v>93</v>
      </c>
      <c r="C23" s="173" t="s">
        <v>38</v>
      </c>
      <c r="D23" s="179">
        <v>46242</v>
      </c>
      <c r="E23" s="9">
        <v>3500</v>
      </c>
      <c r="F23" s="168">
        <v>4000</v>
      </c>
      <c r="G23" s="141" t="s">
        <v>105</v>
      </c>
      <c r="H23" s="164">
        <f>IF(G23="y",F23,0)</f>
        <v>4000</v>
      </c>
      <c r="I23" s="140" t="s">
        <v>70</v>
      </c>
      <c r="J23" s="140" t="s">
        <v>71</v>
      </c>
      <c r="K23" s="134">
        <v>46266</v>
      </c>
      <c r="L23" s="134">
        <v>46630</v>
      </c>
      <c r="M23" s="137"/>
    </row>
    <row r="24" spans="2:15" s="34" customFormat="1">
      <c r="B24" s="172"/>
      <c r="C24" s="174"/>
      <c r="D24" s="180"/>
      <c r="E24" s="8">
        <v>3000</v>
      </c>
      <c r="F24" s="169"/>
      <c r="G24" s="141"/>
      <c r="H24" s="165"/>
      <c r="I24" s="141"/>
      <c r="J24" s="141"/>
      <c r="K24" s="135"/>
      <c r="L24" s="135"/>
      <c r="M24" s="138"/>
    </row>
    <row r="25" spans="2:15" s="34" customFormat="1">
      <c r="B25" s="51" t="s">
        <v>95</v>
      </c>
      <c r="C25" s="174"/>
      <c r="D25" s="180"/>
      <c r="E25" s="72">
        <v>2000</v>
      </c>
      <c r="F25" s="169"/>
      <c r="G25" s="141"/>
      <c r="H25" s="165"/>
      <c r="I25" s="141"/>
      <c r="J25" s="141"/>
      <c r="K25" s="135"/>
      <c r="L25" s="135"/>
      <c r="M25" s="138"/>
    </row>
    <row r="26" spans="2:15" s="34" customFormat="1">
      <c r="B26" s="109" t="s">
        <v>98</v>
      </c>
      <c r="C26" s="174"/>
      <c r="D26" s="180"/>
      <c r="E26" s="73">
        <v>2000</v>
      </c>
      <c r="F26" s="169"/>
      <c r="G26" s="141"/>
      <c r="H26" s="165"/>
      <c r="I26" s="141"/>
      <c r="J26" s="141"/>
      <c r="K26" s="135"/>
      <c r="L26" s="135"/>
      <c r="M26" s="138"/>
    </row>
    <row r="27" spans="2:15" s="34" customFormat="1">
      <c r="B27" s="65" t="s">
        <v>99</v>
      </c>
      <c r="C27" s="174"/>
      <c r="D27" s="180"/>
      <c r="E27" s="74">
        <v>500</v>
      </c>
      <c r="F27" s="169"/>
      <c r="G27" s="141"/>
      <c r="H27" s="165"/>
      <c r="I27" s="141"/>
      <c r="J27" s="141"/>
      <c r="K27" s="135"/>
      <c r="L27" s="135"/>
      <c r="M27" s="138"/>
    </row>
    <row r="28" spans="2:15" s="34" customFormat="1" ht="16.5" thickBot="1">
      <c r="B28" s="66" t="s">
        <v>96</v>
      </c>
      <c r="C28" s="174"/>
      <c r="D28" s="180"/>
      <c r="E28" s="9">
        <v>5000</v>
      </c>
      <c r="F28" s="169"/>
      <c r="G28" s="141"/>
      <c r="H28" s="165"/>
      <c r="I28" s="141"/>
      <c r="J28" s="141"/>
      <c r="K28" s="135"/>
      <c r="L28" s="135"/>
      <c r="M28" s="138"/>
    </row>
    <row r="29" spans="2:15">
      <c r="B29" s="51" t="s">
        <v>100</v>
      </c>
      <c r="C29" s="176"/>
      <c r="D29" s="178"/>
      <c r="E29" s="128"/>
      <c r="F29" s="170"/>
      <c r="G29" s="146"/>
      <c r="H29" s="166"/>
      <c r="I29" s="146"/>
      <c r="J29" s="146"/>
      <c r="K29" s="136"/>
      <c r="L29" s="136"/>
      <c r="M29" s="139"/>
      <c r="N29"/>
    </row>
    <row r="30" spans="2:15" ht="18">
      <c r="B30" s="20"/>
      <c r="F30" s="28"/>
      <c r="G30" s="50" t="s">
        <v>17</v>
      </c>
      <c r="H30" s="21">
        <f>SUM(H23:H29)</f>
        <v>4000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4000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K8:K9"/>
    <mergeCell ref="L8:L9"/>
    <mergeCell ref="M8:M9"/>
    <mergeCell ref="I23:I29"/>
    <mergeCell ref="J23:J29"/>
    <mergeCell ref="K23:K29"/>
    <mergeCell ref="L23:L29"/>
    <mergeCell ref="M23:M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214"/>
      <c r="B1" s="214"/>
      <c r="C1" s="214"/>
      <c r="D1" s="214"/>
      <c r="E1" s="214"/>
      <c r="F1" s="214"/>
      <c r="G1" s="214"/>
    </row>
    <row r="2" spans="1:7">
      <c r="A2" s="214"/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>
      <c r="A4" s="214"/>
      <c r="B4" s="214"/>
      <c r="C4" s="214"/>
      <c r="D4" s="214"/>
      <c r="E4" s="214"/>
      <c r="F4" s="214"/>
      <c r="G4" s="214"/>
    </row>
    <row r="5" spans="1:7">
      <c r="A5" s="214"/>
      <c r="B5" s="214"/>
      <c r="C5" s="214"/>
      <c r="D5" s="214"/>
      <c r="E5" s="214"/>
      <c r="F5" s="214"/>
      <c r="G5" s="214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215"/>
      <c r="D8" s="216"/>
      <c r="E8" s="216"/>
      <c r="F8" s="216"/>
      <c r="G8" s="217"/>
    </row>
    <row r="9" spans="1:7" ht="23.1" customHeight="1">
      <c r="B9" s="99" t="s">
        <v>5</v>
      </c>
      <c r="C9" s="218"/>
      <c r="D9" s="219"/>
      <c r="E9" s="99" t="s">
        <v>7</v>
      </c>
      <c r="F9" s="218"/>
      <c r="G9" s="219"/>
    </row>
    <row r="10" spans="1:7" ht="23.1" customHeight="1">
      <c r="B10" s="99" t="s">
        <v>6</v>
      </c>
      <c r="C10" s="220"/>
      <c r="D10" s="217"/>
      <c r="E10" s="99" t="s">
        <v>8</v>
      </c>
      <c r="F10" s="220"/>
      <c r="G10" s="217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220"/>
      <c r="D12" s="217"/>
      <c r="E12" s="99" t="s">
        <v>51</v>
      </c>
      <c r="F12" s="220"/>
      <c r="G12" s="217"/>
    </row>
    <row r="13" spans="1:7" ht="23.1" customHeight="1">
      <c r="A13" s="34"/>
      <c r="B13" s="99" t="s">
        <v>35</v>
      </c>
      <c r="C13" s="221"/>
      <c r="D13" s="222"/>
      <c r="E13" s="207"/>
      <c r="F13" s="99" t="s">
        <v>9</v>
      </c>
      <c r="G13" s="71"/>
    </row>
    <row r="14" spans="1:7" ht="23.1" customHeight="1">
      <c r="A14" s="34"/>
      <c r="B14" s="99" t="s">
        <v>23</v>
      </c>
      <c r="C14" s="190"/>
      <c r="D14" s="191"/>
      <c r="E14" s="191"/>
      <c r="F14" s="101"/>
    </row>
    <row r="15" spans="1:7" ht="23.1" customHeight="1">
      <c r="A15" s="34"/>
      <c r="B15" s="99" t="s">
        <v>39</v>
      </c>
      <c r="C15" s="205"/>
      <c r="D15" s="206"/>
      <c r="E15" s="207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8"/>
      <c r="D21" s="209"/>
      <c r="E21" s="209"/>
      <c r="F21" s="209"/>
      <c r="G21" s="210"/>
    </row>
    <row r="22" spans="1:7" ht="18.95" customHeight="1">
      <c r="C22" s="211"/>
      <c r="D22" s="212"/>
      <c r="E22" s="212"/>
      <c r="F22" s="212"/>
      <c r="G22" s="213"/>
    </row>
    <row r="23" spans="1:7" ht="12" customHeight="1"/>
    <row r="24" spans="1:7" ht="18.95" customHeight="1">
      <c r="B24" s="99" t="s">
        <v>11</v>
      </c>
      <c r="C24" s="193" t="s">
        <v>66</v>
      </c>
      <c r="D24" s="193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196">
        <f>SUM('BG Partnership Plan'!H63+'BGS Partnership Plan'!H34)</f>
        <v>4000</v>
      </c>
      <c r="D26" s="197"/>
      <c r="E26" s="34" t="s">
        <v>15</v>
      </c>
    </row>
    <row r="27" spans="1:7" ht="12" customHeight="1">
      <c r="B27" s="34"/>
    </row>
    <row r="28" spans="1:7" ht="18.95" customHeight="1">
      <c r="B28" s="199" t="s">
        <v>13</v>
      </c>
      <c r="C28" s="199"/>
      <c r="D28" s="199"/>
      <c r="E28" s="199"/>
      <c r="F28" s="199"/>
    </row>
    <row r="29" spans="1:7" ht="18.95" customHeight="1">
      <c r="A29" s="106"/>
      <c r="B29" s="194" t="s">
        <v>20</v>
      </c>
      <c r="C29" s="194"/>
      <c r="D29" s="194"/>
      <c r="E29" s="194"/>
      <c r="F29" s="194"/>
      <c r="G29" s="194"/>
    </row>
    <row r="30" spans="1:7" ht="18.95" customHeight="1">
      <c r="A30" s="106"/>
      <c r="B30" s="194"/>
      <c r="C30" s="194"/>
      <c r="D30" s="194"/>
      <c r="E30" s="194"/>
      <c r="F30" s="194"/>
      <c r="G30" s="194"/>
    </row>
    <row r="31" spans="1:7" ht="23.1" customHeight="1">
      <c r="B31" s="99" t="s">
        <v>22</v>
      </c>
      <c r="C31" s="195"/>
      <c r="D31" s="195"/>
      <c r="E31" s="195"/>
    </row>
    <row r="32" spans="1:7" ht="23.1" customHeight="1">
      <c r="B32" s="99" t="s">
        <v>51</v>
      </c>
      <c r="C32" s="195"/>
      <c r="D32" s="195"/>
      <c r="E32" s="195"/>
    </row>
    <row r="33" spans="1:7" ht="23.1" customHeight="1">
      <c r="B33" s="99" t="s">
        <v>3</v>
      </c>
      <c r="C33" s="198" t="s">
        <v>67</v>
      </c>
      <c r="D33" s="198"/>
      <c r="E33" s="198"/>
    </row>
    <row r="34" spans="1:7" ht="11.1" customHeight="1"/>
    <row r="35" spans="1:7" ht="18.95" customHeight="1">
      <c r="A35" s="192" t="s">
        <v>27</v>
      </c>
      <c r="B35" s="192"/>
      <c r="C35" s="192"/>
      <c r="D35" s="192"/>
      <c r="E35" s="192"/>
      <c r="F35" s="192"/>
      <c r="G35" s="192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/>
      </c>
      <c r="B18" s="1" t="str">
        <f>IF(AND('BG Partnership Plan'!G36="y",'BG Partnership Plan'!H36&lt;&gt;""),'BG Partnership Plan'!H36,"")</f>
        <v/>
      </c>
      <c r="C18" s="1" t="str">
        <f>IF(AND('BG Partnership Plan'!G36="y",'BG Partnership Plan'!M36&lt;&gt;""),'BG Partnership Plan'!M36,"")</f>
        <v/>
      </c>
      <c r="D18" s="68" t="str">
        <f>IF(AND('BG Partnership Plan'!G36="y",'BG Partnership Plan'!K36&lt;&gt;""),'BG Partnership Plan'!K36,"")</f>
        <v/>
      </c>
      <c r="E18" s="68" t="str">
        <f>IF(AND('BG Partnership Plan'!G36="y",'BG Partnership Plan'!L36&lt;&gt;""),'BG Partnership Plan'!L36,"")</f>
        <v/>
      </c>
      <c r="F18" s="1" t="str">
        <f>IF(AND(B18&lt;&gt;"",Agreement!$D$17&lt;&gt;""),Agreement!$D$17,"")</f>
        <v/>
      </c>
      <c r="G18" s="1" t="str">
        <f>IF(AND(B18&lt;&gt;"",Agreement!$D$19&lt;&gt;""),Agreement!$D$19,"")</f>
        <v/>
      </c>
      <c r="H18" s="1" t="str">
        <f>IF(AND(B18&lt;&gt;"",Agreement!$C$24&lt;&gt;""),Agreement!$C$24,"")</f>
        <v/>
      </c>
      <c r="I18" s="1" t="str">
        <f>IF(AND('BG Partnership Plan'!G36="y",'BG Partnership Plan'!I36&lt;&gt;""),'BG Partnership Plan'!I36,"")</f>
        <v/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/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 t="str">
        <f>IF(AND(B18&lt;&gt;"",Agreement!$C$26&lt;&gt;""),Agreement!$C$26,"")</f>
        <v/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>(ENTER SUPPLIER COMPANY NAME HERE)</v>
      </c>
      <c r="B35" s="1">
        <f>IF(AND('BGS Partnership Plan'!G23="y",'BGS Partnership Plan'!H23&lt;&gt;""),'BGS Partnership Plan'!H23,"")</f>
        <v>4000</v>
      </c>
      <c r="C35" s="1" t="str">
        <f>IF(AND('BGS Partnership Plan'!G23="y",'BGS Partnership Plan'!M23&lt;&gt;""),'BGS Partnership Plan'!M23,"")</f>
        <v/>
      </c>
      <c r="D35" s="68">
        <f>IF(AND('BGS Partnership Plan'!G23="y",'BGS Partnership Plan'!K23&lt;&gt;""),'BGS Partnership Plan'!K23,"")</f>
        <v>46266</v>
      </c>
      <c r="E35" s="68">
        <f>IF(AND('BGS Partnership Plan'!G23="y",'BGS Partnership Plan'!L23&lt;&gt;""),'BGS Partnership Plan'!L23,"")</f>
        <v>46630</v>
      </c>
      <c r="F35" s="1" t="str">
        <f>IF(AND(B35&lt;&gt;"",Agreement!$D$17&lt;&gt;""),Agreement!$D$17,"")</f>
        <v>(select)</v>
      </c>
      <c r="G35" s="1" t="str">
        <f>IF(AND(B35&lt;&gt;"",Agreement!$D$19&lt;&gt;""),Agreement!$D$19,"")</f>
        <v>(select)</v>
      </c>
      <c r="H35" s="1" t="str">
        <f>IF(AND(B35&lt;&gt;"",Agreement!$C$24&lt;&gt;""),Agreement!$C$24,"")</f>
        <v>(please select)</v>
      </c>
      <c r="I35" s="1" t="str">
        <f>IF(AND('BGS Partnership Plan'!G23="y",'BGS Partnership Plan'!I23&lt;&gt;""),'BGS Partnership Plan'!I23,"")</f>
        <v>(enter contact name)</v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>(enter contact email)</v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>
        <f>IF(AND(B35&lt;&gt;"",Agreement!$C$26&lt;&gt;""),Agreement!$C$26,"")</f>
        <v>4000</v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4000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