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BFD53D3A-6883-4BCF-BA94-51D0AC408F5D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activeTab="1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<sst xmlns="http://schemas.openxmlformats.org/spreadsheetml/2006/main" count="1939" uniqueCount="310">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</sst>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>
      <alignment horizontal="left" indent="2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2" fillId="11" borderId="0" xfId="0" applyFont="1" applyFill="1" applyAlignment="1">
      <alignment horizontal="left" indent="2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zoomScaleNormal="100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4" t="s">
        <v>156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2:15" ht="9.9499999999999993" customHeight="1">
      <c r="B5" s="111"/>
    </row>
    <row r="6" spans="2:15" ht="23.25">
      <c r="B6" s="429" t="s">
        <v>249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6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7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250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6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7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8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9" t="s">
        <v>251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6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7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7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7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7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8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4" t="s">
        <v>155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5" t="s">
        <v>252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5" t="s">
        <v>253</v>
      </c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5" t="s">
        <v>254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4" t="s">
        <v>157</v>
      </c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/>
    </row>
    <row r="68" spans="2:14" ht="9.9499999999999993" customHeight="1">
      <c r="G68"/>
      <c r="N68"/>
    </row>
    <row r="69" spans="2:14" ht="21">
      <c r="B69" s="425" t="s">
        <v>255</v>
      </c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425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5" t="s">
        <v>256</v>
      </c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425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5" t="s">
        <v>257</v>
      </c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5" t="s">
        <v>258</v>
      </c>
      <c r="C91" s="425"/>
      <c r="D91" s="425"/>
      <c r="E91" s="425"/>
      <c r="F91" s="425"/>
      <c r="G91" s="425"/>
      <c r="H91" s="425"/>
      <c r="I91" s="425"/>
      <c r="J91" s="425"/>
      <c r="K91" s="425"/>
      <c r="L91" s="425"/>
      <c r="M91" s="425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5" t="s">
        <v>55</v>
      </c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5" t="s">
        <v>65</v>
      </c>
      <c r="C104" s="425"/>
      <c r="D104" s="425"/>
      <c r="E104" s="425"/>
      <c r="F104" s="425"/>
      <c r="G104" s="425"/>
      <c r="H104" s="425"/>
      <c r="I104" s="425"/>
      <c r="J104" s="425"/>
      <c r="K104" s="425"/>
      <c r="L104" s="425"/>
      <c r="M104" s="425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5" t="s">
        <v>71</v>
      </c>
      <c r="C110" s="425"/>
      <c r="D110" s="425"/>
      <c r="E110" s="425"/>
      <c r="F110" s="425"/>
      <c r="G110" s="425"/>
      <c r="H110" s="425"/>
      <c r="I110" s="425"/>
      <c r="J110" s="425"/>
      <c r="K110" s="425"/>
      <c r="L110" s="425"/>
      <c r="M110" s="425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5" t="s">
        <v>120</v>
      </c>
      <c r="C121" s="425"/>
      <c r="D121" s="425"/>
      <c r="E121" s="425"/>
      <c r="F121" s="425"/>
      <c r="G121" s="425"/>
      <c r="H121" s="425"/>
      <c r="I121" s="425"/>
      <c r="J121" s="425"/>
      <c r="K121" s="425"/>
      <c r="L121" s="425"/>
      <c r="M121" s="425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5" t="s">
        <v>72</v>
      </c>
      <c r="C129" s="425"/>
      <c r="D129" s="425"/>
      <c r="E129" s="425"/>
      <c r="F129" s="425"/>
      <c r="G129" s="425"/>
      <c r="H129" s="425"/>
      <c r="I129" s="425"/>
      <c r="J129" s="425"/>
      <c r="K129" s="425"/>
      <c r="L129" s="425"/>
      <c r="M129" s="425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5" t="s">
        <v>100</v>
      </c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5" t="s">
        <v>67</v>
      </c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5" t="s">
        <v>84</v>
      </c>
      <c r="C196" s="425"/>
      <c r="D196" s="425"/>
      <c r="E196" s="425"/>
      <c r="F196" s="425"/>
      <c r="G196" s="425"/>
      <c r="H196" s="425"/>
      <c r="I196" s="425"/>
      <c r="J196" s="425"/>
      <c r="K196" s="425"/>
      <c r="L196" s="425"/>
      <c r="M196" s="425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5" t="s">
        <v>85</v>
      </c>
      <c r="C218" s="425"/>
      <c r="D218" s="425"/>
      <c r="E218" s="425"/>
      <c r="F218" s="425"/>
      <c r="G218" s="425"/>
      <c r="H218" s="425"/>
      <c r="I218" s="425"/>
      <c r="J218" s="425"/>
      <c r="K218" s="425"/>
      <c r="L218" s="425"/>
      <c r="M218" s="425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4" t="s">
        <v>87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2:15" ht="9.9499999999999993" customHeight="1">
      <c r="B5" s="111"/>
    </row>
    <row r="6" spans="2:15" ht="23.25">
      <c r="B6" s="429" t="s">
        <v>259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309</v>
      </c>
      <c r="H8" s="97">
        <f>IF($G$8&lt;&gt;LOWER("Y"),
    0,
    IF(AND($G$8="y", COUNTIF($G$10:$G$12, "y")=2), F8, E8)
)</f>
        <v>1000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1000</v>
      </c>
      <c r="N13"/>
      <c r="O13" s="111"/>
    </row>
    <row r="14" spans="2:15">
      <c r="F14" s="54"/>
      <c r="G14" s="96"/>
      <c r="H14" s="55"/>
      <c r="N14"/>
    </row>
    <row r="15" spans="2:15" ht="23.25">
      <c r="B15" s="429" t="s">
        <v>260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7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7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7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8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9" t="s">
        <v>261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7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7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7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7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7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7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8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4" t="s">
        <v>88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3" t="s">
        <v>262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3" t="s">
        <v>253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3" t="s">
        <v>254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4" t="s">
        <v>91</v>
      </c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/>
    </row>
    <row r="71" spans="2:14" ht="9.9499999999999993" customHeight="1">
      <c r="G71"/>
      <c r="N71"/>
    </row>
    <row r="72" spans="2:14" ht="24" customHeight="1">
      <c r="B72" s="433" t="s">
        <v>266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3" t="s">
        <v>55</v>
      </c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3" t="s">
        <v>65</v>
      </c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3" t="s">
        <v>267</v>
      </c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3" t="s">
        <v>175</v>
      </c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3" t="s">
        <v>72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3"/>
      <c r="M110" s="433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3" t="s">
        <v>67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3" t="s">
        <v>101</v>
      </c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3" t="s">
        <v>71</v>
      </c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1000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  <mergeCell ref="B101:M101"/>
    <mergeCell ref="B127:M127"/>
    <mergeCell ref="G17:G20"/>
    <mergeCell ref="G29:G35"/>
    <mergeCell ref="B138:M138"/>
    <mergeCell ref="B110:M110"/>
    <mergeCell ref="B120:M12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35"/>
      <c r="B1" s="435"/>
      <c r="C1" s="435"/>
      <c r="D1" s="435"/>
      <c r="E1" s="435"/>
      <c r="F1" s="435"/>
      <c r="G1" s="435"/>
    </row>
    <row r="2" spans="1:7">
      <c r="A2" s="435"/>
      <c r="B2" s="435"/>
      <c r="C2" s="435"/>
      <c r="D2" s="435"/>
      <c r="E2" s="435"/>
      <c r="F2" s="435"/>
      <c r="G2" s="435"/>
    </row>
    <row r="3" spans="1:7">
      <c r="A3" s="435"/>
      <c r="B3" s="435"/>
      <c r="C3" s="435"/>
      <c r="D3" s="435"/>
      <c r="E3" s="435"/>
      <c r="F3" s="435"/>
      <c r="G3" s="435"/>
    </row>
    <row r="4" spans="1:7">
      <c r="A4" s="435"/>
      <c r="B4" s="435"/>
      <c r="C4" s="435"/>
      <c r="D4" s="435"/>
      <c r="E4" s="435"/>
      <c r="F4" s="435"/>
      <c r="G4" s="435"/>
    </row>
    <row r="5" spans="1:7">
      <c r="A5" s="435"/>
      <c r="B5" s="435"/>
      <c r="C5" s="435"/>
      <c r="D5" s="435"/>
      <c r="E5" s="435"/>
      <c r="F5" s="435"/>
      <c r="G5" s="435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36"/>
      <c r="D8" s="437"/>
      <c r="E8" s="437"/>
      <c r="F8" s="437"/>
      <c r="G8" s="438"/>
    </row>
    <row r="9" spans="1:7" ht="23.1" customHeight="1">
      <c r="B9" s="319" t="s">
        <v>7</v>
      </c>
      <c r="C9" s="439"/>
      <c r="D9" s="440"/>
      <c r="E9" s="319" t="s">
        <v>9</v>
      </c>
      <c r="F9" s="439"/>
      <c r="G9" s="440"/>
    </row>
    <row r="10" spans="1:7" ht="23.1" customHeight="1">
      <c r="B10" s="319" t="s">
        <v>8</v>
      </c>
      <c r="C10" s="436"/>
      <c r="D10" s="438"/>
      <c r="E10" s="319" t="s">
        <v>10</v>
      </c>
      <c r="F10" s="436"/>
      <c r="G10" s="438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36"/>
      <c r="D12" s="438"/>
      <c r="E12" s="319" t="s">
        <v>149</v>
      </c>
      <c r="F12" s="436"/>
      <c r="G12" s="438"/>
    </row>
    <row r="13" spans="1:7" ht="23.1" customHeight="1">
      <c r="A13" s="95"/>
      <c r="B13" s="319" t="s">
        <v>57</v>
      </c>
      <c r="C13" s="441"/>
      <c r="D13" s="442"/>
      <c r="E13" s="443"/>
      <c r="F13" s="319" t="s">
        <v>11</v>
      </c>
      <c r="G13" s="198"/>
    </row>
    <row r="14" spans="1:7" ht="23.1" customHeight="1">
      <c r="A14" s="95"/>
      <c r="B14" s="319" t="s">
        <v>28</v>
      </c>
      <c r="C14" s="457"/>
      <c r="D14" s="458"/>
      <c r="E14" s="458"/>
      <c r="F14" s="321"/>
    </row>
    <row r="15" spans="1:7" ht="23.1" customHeight="1">
      <c r="A15" s="95"/>
      <c r="B15" s="319" t="s">
        <v>102</v>
      </c>
      <c r="C15" s="449"/>
      <c r="D15" s="450"/>
      <c r="E15" s="443"/>
      <c r="F15" s="321"/>
    </row>
    <row r="16" spans="1:7" ht="12" customHeight="1"/>
    <row r="17" spans="1:7" ht="27" customHeight="1">
      <c r="A17" s="95"/>
      <c r="B17" s="447" t="s">
        <v>158</v>
      </c>
      <c r="C17" s="448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7" t="s">
        <v>150</v>
      </c>
      <c r="B19" s="447"/>
      <c r="C19" s="448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1"/>
      <c r="D21" s="452"/>
      <c r="E21" s="452"/>
      <c r="F21" s="452"/>
      <c r="G21" s="453"/>
    </row>
    <row r="22" spans="1:7" ht="18.95" customHeight="1">
      <c r="C22" s="454"/>
      <c r="D22" s="455"/>
      <c r="E22" s="455"/>
      <c r="F22" s="455"/>
      <c r="G22" s="456"/>
    </row>
    <row r="23" spans="1:7" ht="12" customHeight="1"/>
    <row r="24" spans="1:7" ht="18.95" customHeight="1">
      <c r="B24" s="319" t="s">
        <v>13</v>
      </c>
      <c r="C24" s="460"/>
      <c r="D24" s="460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63">
        <f>SUM('2026 BG Media Plan'!H245,'2026 BGS Media Plan'!H146)</f>
        <v>1000</v>
      </c>
      <c r="D26" s="464"/>
      <c r="E26" s="95" t="s">
        <v>17</v>
      </c>
    </row>
    <row r="27" spans="1:7" ht="12" customHeight="1">
      <c r="B27" s="95"/>
    </row>
    <row r="28" spans="1:7" ht="18.95" customHeight="1">
      <c r="B28" s="466" t="s">
        <v>15</v>
      </c>
      <c r="C28" s="466"/>
      <c r="D28" s="466"/>
      <c r="E28" s="466"/>
      <c r="F28" s="466"/>
    </row>
    <row r="29" spans="1:7" ht="18.95" customHeight="1">
      <c r="A29" s="326"/>
      <c r="B29" s="461" t="s">
        <v>22</v>
      </c>
      <c r="C29" s="461"/>
      <c r="D29" s="461"/>
      <c r="E29" s="461"/>
      <c r="F29" s="461"/>
      <c r="G29" s="461"/>
    </row>
    <row r="30" spans="1:7" ht="18.95" customHeight="1">
      <c r="A30" s="326"/>
      <c r="B30" s="461"/>
      <c r="C30" s="461"/>
      <c r="D30" s="461"/>
      <c r="E30" s="461"/>
      <c r="F30" s="461"/>
      <c r="G30" s="461"/>
    </row>
    <row r="31" spans="1:7" ht="23.1" customHeight="1">
      <c r="B31" s="319" t="s">
        <v>27</v>
      </c>
      <c r="C31" s="462"/>
      <c r="D31" s="462"/>
      <c r="E31" s="462"/>
    </row>
    <row r="32" spans="1:7" ht="23.1" customHeight="1">
      <c r="B32" s="319" t="s">
        <v>149</v>
      </c>
      <c r="C32" s="462"/>
      <c r="D32" s="462"/>
      <c r="E32" s="462"/>
    </row>
    <row r="33" spans="1:7" ht="23.1" customHeight="1">
      <c r="B33" s="319" t="s">
        <v>5</v>
      </c>
      <c r="C33" s="465"/>
      <c r="D33" s="465"/>
      <c r="E33" s="465"/>
    </row>
    <row r="34" spans="1:7" ht="11.1" customHeight="1"/>
    <row r="35" spans="1:7" ht="18.95" customHeight="1">
      <c r="A35" s="459" t="s">
        <v>40</v>
      </c>
      <c r="B35" s="459"/>
      <c r="C35" s="459"/>
      <c r="D35" s="459"/>
      <c r="E35" s="459"/>
      <c r="F35" s="459"/>
      <c r="G35" s="459"/>
    </row>
    <row r="36" spans="1:7" ht="21" customHeight="1">
      <c r="A36" s="444" t="s">
        <v>159</v>
      </c>
      <c r="B36" s="445"/>
      <c r="C36" s="445"/>
      <c r="D36" s="445"/>
      <c r="E36" s="445"/>
      <c r="F36" s="445"/>
      <c r="G36" s="445"/>
    </row>
    <row r="37" spans="1:7" ht="21" customHeight="1">
      <c r="A37" s="446"/>
      <c r="B37" s="446"/>
      <c r="C37" s="446"/>
      <c r="D37" s="446"/>
      <c r="E37" s="446"/>
      <c r="F37" s="446"/>
      <c r="G37" s="446"/>
    </row>
    <row r="38" spans="1:7" ht="21" customHeight="1">
      <c r="A38" s="446"/>
      <c r="B38" s="446"/>
      <c r="C38" s="446"/>
      <c r="D38" s="446"/>
      <c r="E38" s="446"/>
      <c r="F38" s="446"/>
      <c r="G38" s="446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>(ENTER SUPPLIER COMPANY NAME HERE)</v>
      </c>
      <c r="B156" s="1">
        <f>IF(AND('2026 BGS Media Plan'!G8="y",'2026 BGS Media Plan'!H8&lt;&gt;""),'2026 BGS Media Plan'!H8,"")</f>
        <v>1000</v>
      </c>
      <c r="C156" s="1">
        <f>IF(AND('2026 BGS Media Plan'!G8="y",'2026 BGS Media Plan'!M8&lt;&gt;""),'2026 BGS Media Plan'!M8,"")</f>
        <v>1220</v>
      </c>
      <c r="D156" s="194">
        <f>IF(AND('2026 BGS Media Plan'!G8="y",'2026 BGS Media Plan'!K8&lt;&gt;""),'2026 BGS Media Plan'!K8,"")</f>
        <v>46266</v>
      </c>
      <c r="E156" s="194">
        <f>IF(AND('2026 BGS Media Plan'!G8="y",'2026 BGS Media Plan'!L8&lt;&gt;""),'2026 BGS Media Plan'!L8,"")</f>
        <v>46630</v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>(enter contact email)</v>
      </c>
      <c r="K156" s="1" t="str">
        <f>IF(AND('2026 BGS Media Plan'!G8="y",'2026 BGS Media Plan'!J8&lt;&gt;""),'2026 BGS Media Plan'!J8,IF(AND('2026 BGS Media Plan'!G8="y",'2026 BGS Media Plan'!J8="",Agreement!C15&lt;&gt;""),Agreement!C15,""))</f>
        <v>(enter contact email)</v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>
        <f>IF(AND(B156&lt;&gt;"",Agreement!$C$26&lt;&gt;""),Agreement!$C$26,"")</f>
        <v>1000</v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1000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