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487B6F99-0D17-4821-8E99-2061A7E0B2D6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activeTab="1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<sst xmlns="http://schemas.openxmlformats.org/spreadsheetml/2006/main" count="1939" uniqueCount="310">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</sst>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7" fillId="8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22" fillId="11" borderId="0" xfId="0" applyFont="1" applyFill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zoomScaleNormal="100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6" t="s">
        <v>156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2:15" ht="9.9499999999999993" customHeight="1">
      <c r="B5" s="111"/>
    </row>
    <row r="6" spans="2:15" ht="23.25">
      <c r="B6" s="425" t="s">
        <v>249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7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8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250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7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8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9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5" t="s">
        <v>251</v>
      </c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7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8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8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8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8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9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6" t="s">
        <v>155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4" t="s">
        <v>252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4" t="s">
        <v>253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4" t="s">
        <v>254</v>
      </c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6" t="s">
        <v>157</v>
      </c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/>
    </row>
    <row r="68" spans="2:14" ht="9.9499999999999993" customHeight="1">
      <c r="G68"/>
      <c r="N68"/>
    </row>
    <row r="69" spans="2:14" ht="21">
      <c r="B69" s="424" t="s">
        <v>255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4" t="s">
        <v>256</v>
      </c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4" t="s">
        <v>257</v>
      </c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4" t="s">
        <v>258</v>
      </c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4" t="s">
        <v>55</v>
      </c>
      <c r="C98" s="424"/>
      <c r="D98" s="424"/>
      <c r="E98" s="424"/>
      <c r="F98" s="424"/>
      <c r="G98" s="424"/>
      <c r="H98" s="424"/>
      <c r="I98" s="424"/>
      <c r="J98" s="424"/>
      <c r="K98" s="424"/>
      <c r="L98" s="424"/>
      <c r="M98" s="424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4" t="s">
        <v>65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4" t="s">
        <v>71</v>
      </c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4" t="s">
        <v>120</v>
      </c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4" t="s">
        <v>72</v>
      </c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4" t="s">
        <v>100</v>
      </c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4" t="s">
        <v>67</v>
      </c>
      <c r="C187" s="424"/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4" t="s">
        <v>84</v>
      </c>
      <c r="C196" s="424"/>
      <c r="D196" s="424"/>
      <c r="E196" s="424"/>
      <c r="F196" s="424"/>
      <c r="G196" s="424"/>
      <c r="H196" s="424"/>
      <c r="I196" s="424"/>
      <c r="J196" s="424"/>
      <c r="K196" s="424"/>
      <c r="L196" s="424"/>
      <c r="M196" s="424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4" t="s">
        <v>85</v>
      </c>
      <c r="C218" s="424"/>
      <c r="D218" s="424"/>
      <c r="E218" s="424"/>
      <c r="F218" s="424"/>
      <c r="G218" s="424"/>
      <c r="H218" s="424"/>
      <c r="I218" s="424"/>
      <c r="J218" s="424"/>
      <c r="K218" s="424"/>
      <c r="L218" s="424"/>
      <c r="M218" s="424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3" t="s">
        <v>87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2:15" ht="9.9499999999999993" customHeight="1">
      <c r="B5" s="111"/>
    </row>
    <row r="6" spans="2:15" ht="23.25">
      <c r="B6" s="425" t="s">
        <v>259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260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8" t="s">
        <v>309</v>
      </c>
      <c r="H17" s="97">
        <f>IF($G$17&lt;&gt;LOWER("Y"),
    0,
    IF(AND($G$17="y", COUNTIF($G$22:$G$24, "y")=2), F17, E17)
)</f>
        <v>2500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8"/>
      <c r="H18" s="52">
        <f>IF($G$17&lt;&gt;LOWER("Y"),
    0,
    IF(AND($G$17="y", COUNTIF($G$22:$G$24, "y")=2), F18, E18)
)</f>
        <v>3000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8"/>
      <c r="H19" s="51">
        <f>IF($G$17&lt;&gt;LOWER("Y"),
    0,
    IF(AND($G$17="y", COUNTIF($G$22:$G$24, "y")=2), F19, E19)
)</f>
        <v>1000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9"/>
      <c r="H20" s="52">
        <f>IF($G$17&lt;&gt;LOWER("Y"),
    0,
    IF(AND($G$17="y", COUNTIF($G$22:$G$24, "y")=2), F20, E20)
)</f>
        <v>500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7000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5" t="s">
        <v>261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8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8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8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8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8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8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9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3" t="s">
        <v>88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4" t="s">
        <v>262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4" t="s">
        <v>253</v>
      </c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4" t="s">
        <v>254</v>
      </c>
      <c r="C61" s="434"/>
      <c r="D61" s="434"/>
      <c r="E61" s="434"/>
      <c r="F61" s="434"/>
      <c r="G61" s="434"/>
      <c r="H61" s="434"/>
      <c r="I61" s="434"/>
      <c r="J61" s="434"/>
      <c r="K61" s="434"/>
      <c r="L61" s="434"/>
      <c r="M61" s="434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3" t="s">
        <v>91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/>
    </row>
    <row r="71" spans="2:14" ht="9.9499999999999993" customHeight="1">
      <c r="G71"/>
      <c r="N71"/>
    </row>
    <row r="72" spans="2:14" ht="24" customHeight="1">
      <c r="B72" s="434" t="s">
        <v>266</v>
      </c>
      <c r="C72" s="434"/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4" t="s">
        <v>55</v>
      </c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4" t="s">
        <v>65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4" t="s">
        <v>267</v>
      </c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4" t="s">
        <v>175</v>
      </c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4" t="s">
        <v>72</v>
      </c>
      <c r="C110" s="434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4" t="s">
        <v>67</v>
      </c>
      <c r="C120" s="434"/>
      <c r="D120" s="434"/>
      <c r="E120" s="434"/>
      <c r="F120" s="434"/>
      <c r="G120" s="434"/>
      <c r="H120" s="434"/>
      <c r="I120" s="434"/>
      <c r="J120" s="434"/>
      <c r="K120" s="434"/>
      <c r="L120" s="434"/>
      <c r="M120" s="434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4" t="s">
        <v>101</v>
      </c>
      <c r="C127" s="434"/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4" t="s">
        <v>71</v>
      </c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7000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101:M101"/>
    <mergeCell ref="B127:M127"/>
    <mergeCell ref="G17:G20"/>
    <mergeCell ref="G29:G35"/>
    <mergeCell ref="B138:M138"/>
    <mergeCell ref="B110:M110"/>
    <mergeCell ref="B120:M120"/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59"/>
      <c r="B1" s="459"/>
      <c r="C1" s="459"/>
      <c r="D1" s="459"/>
      <c r="E1" s="459"/>
      <c r="F1" s="459"/>
      <c r="G1" s="459"/>
    </row>
    <row r="2" spans="1:7">
      <c r="A2" s="459"/>
      <c r="B2" s="459"/>
      <c r="C2" s="459"/>
      <c r="D2" s="459"/>
      <c r="E2" s="459"/>
      <c r="F2" s="459"/>
      <c r="G2" s="459"/>
    </row>
    <row r="3" spans="1:7">
      <c r="A3" s="459"/>
      <c r="B3" s="459"/>
      <c r="C3" s="459"/>
      <c r="D3" s="459"/>
      <c r="E3" s="459"/>
      <c r="F3" s="459"/>
      <c r="G3" s="459"/>
    </row>
    <row r="4" spans="1:7">
      <c r="A4" s="459"/>
      <c r="B4" s="459"/>
      <c r="C4" s="459"/>
      <c r="D4" s="459"/>
      <c r="E4" s="459"/>
      <c r="F4" s="459"/>
      <c r="G4" s="459"/>
    </row>
    <row r="5" spans="1:7">
      <c r="A5" s="459"/>
      <c r="B5" s="459"/>
      <c r="C5" s="459"/>
      <c r="D5" s="459"/>
      <c r="E5" s="459"/>
      <c r="F5" s="459"/>
      <c r="G5" s="459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60"/>
      <c r="D8" s="461"/>
      <c r="E8" s="461"/>
      <c r="F8" s="461"/>
      <c r="G8" s="462"/>
    </row>
    <row r="9" spans="1:7" ht="23.1" customHeight="1">
      <c r="B9" s="319" t="s">
        <v>7</v>
      </c>
      <c r="C9" s="463"/>
      <c r="D9" s="464"/>
      <c r="E9" s="319" t="s">
        <v>9</v>
      </c>
      <c r="F9" s="463"/>
      <c r="G9" s="464"/>
    </row>
    <row r="10" spans="1:7" ht="23.1" customHeight="1">
      <c r="B10" s="319" t="s">
        <v>8</v>
      </c>
      <c r="C10" s="460"/>
      <c r="D10" s="462"/>
      <c r="E10" s="319" t="s">
        <v>10</v>
      </c>
      <c r="F10" s="460"/>
      <c r="G10" s="462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60"/>
      <c r="D12" s="462"/>
      <c r="E12" s="319" t="s">
        <v>149</v>
      </c>
      <c r="F12" s="460"/>
      <c r="G12" s="462"/>
    </row>
    <row r="13" spans="1:7" ht="23.1" customHeight="1">
      <c r="A13" s="95"/>
      <c r="B13" s="319" t="s">
        <v>57</v>
      </c>
      <c r="C13" s="465"/>
      <c r="D13" s="466"/>
      <c r="E13" s="452"/>
      <c r="F13" s="319" t="s">
        <v>11</v>
      </c>
      <c r="G13" s="198"/>
    </row>
    <row r="14" spans="1:7" ht="23.1" customHeight="1">
      <c r="A14" s="95"/>
      <c r="B14" s="319" t="s">
        <v>28</v>
      </c>
      <c r="C14" s="435"/>
      <c r="D14" s="436"/>
      <c r="E14" s="436"/>
      <c r="F14" s="321"/>
    </row>
    <row r="15" spans="1:7" ht="23.1" customHeight="1">
      <c r="A15" s="95"/>
      <c r="B15" s="319" t="s">
        <v>102</v>
      </c>
      <c r="C15" s="450"/>
      <c r="D15" s="451"/>
      <c r="E15" s="452"/>
      <c r="F15" s="321"/>
    </row>
    <row r="16" spans="1:7" ht="12" customHeight="1"/>
    <row r="17" spans="1:7" ht="27" customHeight="1">
      <c r="A17" s="95"/>
      <c r="B17" s="448" t="s">
        <v>158</v>
      </c>
      <c r="C17" s="449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8" t="s">
        <v>150</v>
      </c>
      <c r="B19" s="448"/>
      <c r="C19" s="449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3"/>
      <c r="D21" s="454"/>
      <c r="E21" s="454"/>
      <c r="F21" s="454"/>
      <c r="G21" s="455"/>
    </row>
    <row r="22" spans="1:7" ht="18.95" customHeight="1">
      <c r="C22" s="456"/>
      <c r="D22" s="457"/>
      <c r="E22" s="457"/>
      <c r="F22" s="457"/>
      <c r="G22" s="458"/>
    </row>
    <row r="23" spans="1:7" ht="12" customHeight="1"/>
    <row r="24" spans="1:7" ht="18.95" customHeight="1">
      <c r="B24" s="319" t="s">
        <v>13</v>
      </c>
      <c r="C24" s="438"/>
      <c r="D24" s="438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41">
        <f>SUM('2026 BG Media Plan'!H245,'2026 BGS Media Plan'!H146)</f>
        <v>7000</v>
      </c>
      <c r="D26" s="442"/>
      <c r="E26" s="95" t="s">
        <v>17</v>
      </c>
    </row>
    <row r="27" spans="1:7" ht="12" customHeight="1">
      <c r="B27" s="95"/>
    </row>
    <row r="28" spans="1:7" ht="18.95" customHeight="1">
      <c r="B28" s="444" t="s">
        <v>15</v>
      </c>
      <c r="C28" s="444"/>
      <c r="D28" s="444"/>
      <c r="E28" s="444"/>
      <c r="F28" s="444"/>
    </row>
    <row r="29" spans="1:7" ht="18.95" customHeight="1">
      <c r="A29" s="326"/>
      <c r="B29" s="439" t="s">
        <v>22</v>
      </c>
      <c r="C29" s="439"/>
      <c r="D29" s="439"/>
      <c r="E29" s="439"/>
      <c r="F29" s="439"/>
      <c r="G29" s="439"/>
    </row>
    <row r="30" spans="1:7" ht="18.95" customHeight="1">
      <c r="A30" s="326"/>
      <c r="B30" s="439"/>
      <c r="C30" s="439"/>
      <c r="D30" s="439"/>
      <c r="E30" s="439"/>
      <c r="F30" s="439"/>
      <c r="G30" s="439"/>
    </row>
    <row r="31" spans="1:7" ht="23.1" customHeight="1">
      <c r="B31" s="319" t="s">
        <v>27</v>
      </c>
      <c r="C31" s="440"/>
      <c r="D31" s="440"/>
      <c r="E31" s="440"/>
    </row>
    <row r="32" spans="1:7" ht="23.1" customHeight="1">
      <c r="B32" s="319" t="s">
        <v>149</v>
      </c>
      <c r="C32" s="440"/>
      <c r="D32" s="440"/>
      <c r="E32" s="440"/>
    </row>
    <row r="33" spans="1:7" ht="23.1" customHeight="1">
      <c r="B33" s="319" t="s">
        <v>5</v>
      </c>
      <c r="C33" s="443"/>
      <c r="D33" s="443"/>
      <c r="E33" s="443"/>
    </row>
    <row r="34" spans="1:7" ht="11.1" customHeight="1"/>
    <row r="35" spans="1:7" ht="18.95" customHeight="1">
      <c r="A35" s="437" t="s">
        <v>40</v>
      </c>
      <c r="B35" s="437"/>
      <c r="C35" s="437"/>
      <c r="D35" s="437"/>
      <c r="E35" s="437"/>
      <c r="F35" s="437"/>
      <c r="G35" s="437"/>
    </row>
    <row r="36" spans="1:7" ht="21" customHeight="1">
      <c r="A36" s="445" t="s">
        <v>159</v>
      </c>
      <c r="B36" s="446"/>
      <c r="C36" s="446"/>
      <c r="D36" s="446"/>
      <c r="E36" s="446"/>
      <c r="F36" s="446"/>
      <c r="G36" s="446"/>
    </row>
    <row r="37" spans="1:7" ht="21" customHeight="1">
      <c r="A37" s="447"/>
      <c r="B37" s="447"/>
      <c r="C37" s="447"/>
      <c r="D37" s="447"/>
      <c r="E37" s="447"/>
      <c r="F37" s="447"/>
      <c r="G37" s="447"/>
    </row>
    <row r="38" spans="1:7" ht="21" customHeight="1">
      <c r="A38" s="447"/>
      <c r="B38" s="447"/>
      <c r="C38" s="447"/>
      <c r="D38" s="447"/>
      <c r="E38" s="447"/>
      <c r="F38" s="447"/>
      <c r="G38" s="447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>(ENTER SUPPLIER COMPANY NAME HERE)</v>
      </c>
      <c r="B161" s="1">
        <f>IF(AND('2026 BGS Media Plan'!G17="y",'2026 BGS Media Plan'!H17&lt;&gt;""),'2026 BGS Media Plan'!H17,"")</f>
        <v>2500</v>
      </c>
      <c r="C161" s="1">
        <f>IF(AND('2026 BGS Media Plan'!G17="y",'2026 BGS Media Plan'!M17&lt;&gt;""),'2026 BGS Media Plan'!M17,"")</f>
        <v>1220</v>
      </c>
      <c r="D161" s="194">
        <f>IF(AND('2026 BGS Media Plan'!G17="y",'2026 BGS Media Plan'!K17&lt;&gt;""),'2026 BGS Media Plan'!K17,"")</f>
        <v>46266</v>
      </c>
      <c r="E161" s="194">
        <f>IF(AND('2026 BGS Media Plan'!G17="y",'2026 BGS Media Plan'!L17&lt;&gt;""),'2026 BGS Media Plan'!L17,"")</f>
        <v>46630</v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>(enter contact name)</v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>(enter contact email)</v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>
        <f>IF(AND(B161&lt;&gt;"",Agreement!$C$26&lt;&gt;""),Agreement!$C$26,"")</f>
        <v>7000</v>
      </c>
    </row>
    <row r="162" spans="1:19">
      <c r="A162" t="str">
        <f>IF(B162="","",'2026 BGS Media Plan'!$B$2)</f>
        <v>(ENTER SUPPLIER COMPANY NAME HERE)</v>
      </c>
      <c r="B162">
        <f>IF(AND('2026 BGS Media Plan'!G17="y",'2026 BGS Media Plan'!H18&lt;&gt;""),'2026 BGS Media Plan'!H18,"")</f>
        <v>3000</v>
      </c>
      <c r="C162">
        <f>IF(AND('2026 BGS Media Plan'!G17="y",'2026 BGS Media Plan'!M18&lt;&gt;""),'2026 BGS Media Plan'!M18,"")</f>
        <v>1221</v>
      </c>
      <c r="D162" s="3">
        <f>IF(AND('2026 BGS Media Plan'!G17="y",'2026 BGS Media Plan'!K18&lt;&gt;""),'2026 BGS Media Plan'!K18,"")</f>
        <v>46266</v>
      </c>
      <c r="E162" s="3">
        <f>IF(AND('2026 BGS Media Plan'!G17="y",'2026 BGS Media Plan'!L18&lt;&gt;""),'2026 BGS Media Plan'!L18,"")</f>
        <v>46630</v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>(enter contact name)</v>
      </c>
      <c r="K162" t="str">
        <f>IF(AND('2026 BGS Media Plan'!G17="y",'2026 BGS Media Plan'!J18&lt;&gt;""),'2026 BGS Media Plan'!J18,IF(AND('2026 BGS Media Plan'!G17="y",'2026 BGS Media Plan'!J18="",Agreement!C15&lt;&gt;""),Agreement!C15,""))</f>
        <v>(enter contact email)</v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>
        <f>IF(AND(B162&lt;&gt;"",Agreement!$C$26&lt;&gt;""),Agreement!$C$26,"")</f>
        <v>7000</v>
      </c>
    </row>
    <row r="163" spans="1:19">
      <c r="A163" t="str">
        <f>IF(B163="","",'2026 BGS Media Plan'!$B$2)</f>
        <v>(ENTER SUPPLIER COMPANY NAME HERE)</v>
      </c>
      <c r="B163">
        <f>IF(AND('2026 BGS Media Plan'!G17="y",'2026 BGS Media Plan'!H19&lt;&gt;""),'2026 BGS Media Plan'!H19,"")</f>
        <v>1000</v>
      </c>
      <c r="C163">
        <f>IF(AND('2026 BGS Media Plan'!G17="y",'2026 BGS Media Plan'!M19&lt;&gt;""),'2026 BGS Media Plan'!M19,"")</f>
        <v>1222</v>
      </c>
      <c r="D163" s="3">
        <f>IF(AND('2026 BGS Media Plan'!G17="y",'2026 BGS Media Plan'!K19&lt;&gt;""),'2026 BGS Media Plan'!K19,"")</f>
        <v>46266</v>
      </c>
      <c r="E163" s="3">
        <f>IF(AND('2026 BGS Media Plan'!G17="y",'2026 BGS Media Plan'!L19&lt;&gt;""),'2026 BGS Media Plan'!L19,"")</f>
        <v>46630</v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>(enter contact name)</v>
      </c>
      <c r="K163" t="str">
        <f>IF(AND('2026 BGS Media Plan'!G17="y",'2026 BGS Media Plan'!J19&lt;&gt;""),'2026 BGS Media Plan'!J19,IF(AND('2026 BGS Media Plan'!G17="y",'2026 BGS Media Plan'!J19="",Agreement!C15&lt;&gt;""),Agreement!C15,""))</f>
        <v>(enter contact email)</v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>
        <f>IF(AND(B163&lt;&gt;"",Agreement!$C$26&lt;&gt;""),Agreement!$C$26,"")</f>
        <v>7000</v>
      </c>
    </row>
    <row r="164" spans="1:19">
      <c r="A164" t="str">
        <f>IF(B164="","",'2026 BGS Media Plan'!$B$2)</f>
        <v>(ENTER SUPPLIER COMPANY NAME HERE)</v>
      </c>
      <c r="B164">
        <f>IF(AND('2026 BGS Media Plan'!G17="y",'2026 BGS Media Plan'!H20&lt;&gt;""),'2026 BGS Media Plan'!H20,"")</f>
        <v>500</v>
      </c>
      <c r="C164">
        <f>IF(AND('2026 BGS Media Plan'!G17="y",'2026 BGS Media Plan'!M20&lt;&gt;""),'2026 BGS Media Plan'!M20,"")</f>
        <v>1223</v>
      </c>
      <c r="D164" s="3" t="str">
        <f>IF(AND('2026 BGS Media Plan'!G17="y",'2026 BGS Media Plan'!K20&lt;&gt;""),'2026 BGS Media Plan'!K20,"")</f>
        <v>TBD</v>
      </c>
      <c r="E164" s="3" t="str">
        <f>IF(AND('2026 BGS Media Plan'!G17="y",'2026 BGS Media Plan'!L20&lt;&gt;""),'2026 BGS Media Plan'!L20,"")</f>
        <v>TBD</v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>(enter contact name)</v>
      </c>
      <c r="K164" t="str">
        <f>IF(AND('2026 BGS Media Plan'!G17="y",'2026 BGS Media Plan'!J20&lt;&gt;""),'2026 BGS Media Plan'!J20,IF(AND('2026 BGS Media Plan'!G17="y",'2026 BGS Media Plan'!J20="",Agreement!C15&lt;&gt;""),Agreement!C15,""))</f>
        <v>(enter contact email)</v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>
        <f>IF(AND(B164&lt;&gt;"",Agreement!$C$26&lt;&gt;""),Agreement!$C$26,"")</f>
        <v>7000</v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7000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